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S:\PLO\ISM\Appalti Pubblici\CP-12b-Assessment ponti&amp;viadotti\Servizi ingegneria\Aperta\"/>
    </mc:Choice>
  </mc:AlternateContent>
  <xr:revisionPtr revIDLastSave="0" documentId="13_ncr:1_{9A6935FB-8E66-4715-A45C-2BD551115187}" xr6:coauthVersionLast="46" xr6:coauthVersionMax="46" xr10:uidLastSave="{00000000-0000-0000-0000-000000000000}"/>
  <bookViews>
    <workbookView xWindow="-120" yWindow="-120" windowWidth="29040" windowHeight="15840" xr2:uid="{00000000-000D-0000-FFFF-FFFF00000000}"/>
  </bookViews>
  <sheets>
    <sheet name="Foglio1" sheetId="1" r:id="rId1"/>
  </sheets>
  <definedNames>
    <definedName name="_xlnm.Print_Area" localSheetId="0">Foglio1!$A$1:$N$43</definedName>
    <definedName name="_xlnm.Print_Titles" localSheetId="0">Foglio1!$2:$9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1" i="1" l="1"/>
  <c r="L34" i="1" s="1"/>
  <c r="N34" i="1" s="1"/>
  <c r="L30" i="1"/>
  <c r="L32" i="1" s="1"/>
  <c r="L33" i="1" s="1"/>
  <c r="L26" i="1"/>
  <c r="L29" i="1" s="1"/>
  <c r="L25" i="1"/>
  <c r="L27" i="1" s="1"/>
  <c r="L21" i="1"/>
  <c r="L24" i="1" s="1"/>
  <c r="L20" i="1"/>
  <c r="L22" i="1" s="1"/>
  <c r="L16" i="1"/>
  <c r="L19" i="1" s="1"/>
  <c r="L15" i="1"/>
  <c r="L17" i="1" s="1"/>
  <c r="L18" i="1" s="1"/>
  <c r="L11" i="1"/>
  <c r="L10" i="1"/>
  <c r="L12" i="1" s="1"/>
  <c r="L13" i="1" s="1"/>
  <c r="K10" i="1" l="1"/>
  <c r="L14" i="1"/>
  <c r="L28" i="1"/>
  <c r="L23" i="1"/>
  <c r="N11" i="1" l="1"/>
  <c r="N14" i="1"/>
  <c r="N15" i="1"/>
  <c r="N16" i="1"/>
  <c r="N17" i="1"/>
  <c r="N19" i="1"/>
  <c r="N20" i="1"/>
  <c r="N21" i="1"/>
  <c r="N25" i="1"/>
  <c r="N26" i="1"/>
  <c r="N28" i="1"/>
  <c r="N30" i="1"/>
  <c r="N31" i="1"/>
  <c r="N32" i="1"/>
  <c r="N33" i="1"/>
  <c r="N10" i="1"/>
  <c r="N27" i="1"/>
  <c r="N18" i="1"/>
  <c r="N13" i="1"/>
  <c r="N22" i="1" l="1"/>
  <c r="N23" i="1"/>
  <c r="N12" i="1"/>
  <c r="N29" i="1"/>
  <c r="N24" i="1"/>
  <c r="N37" i="1" l="1"/>
  <c r="N38" i="1" s="1"/>
</calcChain>
</file>

<file path=xl/sharedStrings.xml><?xml version="1.0" encoding="utf-8"?>
<sst xmlns="http://schemas.openxmlformats.org/spreadsheetml/2006/main" count="58" uniqueCount="38">
  <si>
    <t>OFFRE</t>
  </si>
  <si>
    <r>
      <t xml:space="preserve">il sottoscritto Concorrente ________________________________________ con sede legale in ______________, Via/Piazza ____________________ n. ____ - cap. _________ città _________________ provincia di _______________, C.F. n. ___________________ partita I.V.A. n. ________________ ed inscritta alla C.C.I.A.A. di _______________ con il n. ________________ </t>
    </r>
    <r>
      <rPr>
        <i/>
        <sz val="10"/>
        <color theme="1"/>
        <rFont val="Century Gothic"/>
        <family val="2"/>
      </rPr>
      <t>[N.B.: in caso di raggruppamenti/aggregazioni di imprese indicare i riferimenti della mandataria e delle mandanti]</t>
    </r>
  </si>
  <si>
    <t>sotto la sua responsabilità civile e penale ai sensi del D.P.R. n. 445/2000 e s.m.i., i seguenti modelli debitamente compilati relativi l’appalto in oggetto:</t>
  </si>
  <si>
    <t>ITEM</t>
  </si>
  <si>
    <t>Descrizione</t>
  </si>
  <si>
    <t>LEGENDA PER COMPILARE SCHEMA DI OFFERTA:</t>
  </si>
  <si>
    <t>Celle colorate in giallo da compilare OBBLIGATORIAMENTE a pena di esclusione</t>
  </si>
  <si>
    <t>Oneri della sicurezza (non soggetti a ribasso - vedi DUVRI):</t>
  </si>
  <si>
    <t>Importo totale offerto (A):</t>
  </si>
  <si>
    <t>L'importo (A) contiene:</t>
  </si>
  <si>
    <t>(b) costi sicurezza ex art. 95 comma 10 del codice:</t>
  </si>
  <si>
    <t>(d) costi indiretti:</t>
  </si>
  <si>
    <t>(c) costi relativi alla manodopera:</t>
  </si>
  <si>
    <t>(e) utile atteso:</t>
  </si>
  <si>
    <t>Pari ad un ribasso sulla base d'asta di (B):</t>
  </si>
  <si>
    <t xml:space="preserve">Ponti isostatici con impalcato a graticcio </t>
  </si>
  <si>
    <t>Tipologia attività</t>
  </si>
  <si>
    <t>TIPOLOGIA DI OPERA</t>
  </si>
  <si>
    <t>Quantità di opere per il lotto in oggetto</t>
  </si>
  <si>
    <t>Importo offerto (€)</t>
  </si>
  <si>
    <t>Prezzo Offerto (€)</t>
  </si>
  <si>
    <t>NOTA*:</t>
  </si>
  <si>
    <t>Progetto prova di carico e analisi
risultati</t>
  </si>
  <si>
    <t>Ponti ad impalcato continuo (cassoni con selle gerber, etc.)</t>
  </si>
  <si>
    <t>Ponti iperstatici</t>
  </si>
  <si>
    <t>Ponti di particolare complessità (dywidag, archi in cls, ponti a stampella)</t>
  </si>
  <si>
    <t>Stima quantitativo delle attività previste</t>
  </si>
  <si>
    <t>Valutazione Preliminare dello Stato dell'Opera 
(VPL3-VPPS-VPID)</t>
  </si>
  <si>
    <t>Redazione Piano di indagini + Assistenza alle Indagini</t>
  </si>
  <si>
    <r>
      <rPr>
        <b/>
        <sz val="10"/>
        <rFont val="Century Gothic"/>
        <family val="2"/>
      </rPr>
      <t>Servizi di ingegneria</t>
    </r>
    <r>
      <rPr>
        <sz val="10"/>
        <rFont val="Century Gothic"/>
        <family val="2"/>
      </rPr>
      <t xml:space="preserve">
Assessment delle opere sottopassanti il nastro autostradale della rete ASPI in esercizio, costituite da ponti, viadotti e sottovia, aventi luce &gt;=10 m.
Le attività dovranno essere svolte in conformità a quanto previsto dalla normativa vigente, NTC18 e LL.G.20, nonché con quanto riportato nella Specifica Tecnica Generale relativa alle “Valutazioni Preliminari dello stato dell’opera, Piani di indagine, supporto specialistico in fase di indagine e verifiche accurate (ai sensi delle NTC18 e delle LL.G.20)” come meglio descritto nei paragrafi 3.1 e 3.5 del CSA.
Il processo di assessment dovrà essere eseguito in fasi distinte e consequenziali:
- FASE 0: Analisi e studio della documentazione a disposizione della SA, su ciascuna opera, corredata da eventuali sopralluoghi in campo. Tale fase è associata alla successiva FASE 1 o alla FASE 2 laddove non sia prevista la FASE 1.
- FASE 1(necessaria solo per le opere che alla data di emissione del CA presentino difetti non significativi). Valutazione preliminare dello stato dell’opera, a sua volta frazionata in 3 sotto-processi:
1) VPL3 – Valutazione Preliminare dell’opera di Livello 3 in accordo al §5 delle LL.G.20.
2) VPPS – Verifica Preventiva e Parziale della Sicurezza.
3) VPID – Valutazione Preliminare di Incidenza del Difetto.
- FASE 2. Redazione del Piano di Indagine finalizzato all’approfondimento della conoscenza dell’opera in accordo al §8 delle NTC18 ed al §6 delle LL.G.20 (geometria, dettagli costruttivi, caratterizzazione dei materiali e dei terreni). Assistenza e supervisione alle indagini
- FASE 3. Verifica Accurata di Livello 4 (VAL4) in accordo al §6 delle LL.G.20.
- FASE 4. Eventuale prova di carico.
La prova di carico sarà eseguita solo dietro indicazione motivata, documentata attraverso un opportuno documento programmatorio, dell’Appaltatore ed a seguito di espressa autorizzazione da parte del DEC.
L’Appaltatore, in funzione dell’estensione delle attività assegnate, dovrà non solo limitarsi alla valutazione numerica delle opere ma redigere la documentazione tecnico-economica progettuale per le fasi di prova in campo ed in laboratorio, supervisionare di concerto con la SA le indagini ed effettuare l’analisi e la post elaborazione critica dei dati provenienti dai laboratori.
Per la descrizione delle attività di dettaglio, nonchè alle modalità di esecuzione delle stesse ed agli obblighi dell'Appaltatore si faccia riferimeto al CSA di appalto e allo schema di contratto.</t>
    </r>
  </si>
  <si>
    <r>
      <t xml:space="preserve">Verifica Accurata di Livello 4 (VAL4) in accordo al §6 delle LL.G.20
[caso in cui </t>
    </r>
    <r>
      <rPr>
        <u/>
        <sz val="8"/>
        <color theme="1"/>
        <rFont val="Century Gothic"/>
        <family val="2"/>
      </rPr>
      <t>siano previste</t>
    </r>
    <r>
      <rPr>
        <sz val="8"/>
        <color theme="1"/>
        <rFont val="Century Gothic"/>
        <family val="2"/>
      </rPr>
      <t xml:space="preserve"> le Valutazioni Preliminari dello Stato dell'Opera]</t>
    </r>
  </si>
  <si>
    <r>
      <t xml:space="preserve">Verifica Accurata di Livello 4 (VAL4) in accordo al §6 delle LL.G.20
[caso in cui </t>
    </r>
    <r>
      <rPr>
        <u/>
        <sz val="8"/>
        <color theme="1"/>
        <rFont val="Century Gothic"/>
        <family val="2"/>
      </rPr>
      <t>NON</t>
    </r>
    <r>
      <rPr>
        <sz val="8"/>
        <color theme="1"/>
        <rFont val="Century Gothic"/>
        <family val="2"/>
      </rPr>
      <t xml:space="preserve"> </t>
    </r>
    <r>
      <rPr>
        <u/>
        <sz val="8"/>
        <color theme="1"/>
        <rFont val="Century Gothic"/>
        <family val="2"/>
      </rPr>
      <t>siano previste</t>
    </r>
    <r>
      <rPr>
        <sz val="8"/>
        <color theme="1"/>
        <rFont val="Century Gothic"/>
        <family val="2"/>
      </rPr>
      <t xml:space="preserve"> le Valutazioni Preliminari dello Stato dell'Opera]</t>
    </r>
  </si>
  <si>
    <t>Offerta Economica Lotto 2</t>
  </si>
  <si>
    <t>Ponti in muratura*</t>
  </si>
  <si>
    <t>Il concorrente offre un costo anche nel caso di ponti in muratura.</t>
  </si>
  <si>
    <r>
      <t xml:space="preserve">CIG n.: </t>
    </r>
    <r>
      <rPr>
        <b/>
        <sz val="10"/>
        <color theme="1"/>
        <rFont val="Century Gothic"/>
        <family val="2"/>
      </rPr>
      <t>8644163CF5</t>
    </r>
  </si>
  <si>
    <r>
      <rPr>
        <b/>
        <sz val="10"/>
        <color theme="1"/>
        <rFont val="Century Gothic"/>
        <family val="2"/>
      </rPr>
      <t>OGGETTO</t>
    </r>
    <r>
      <rPr>
        <sz val="10"/>
        <color theme="1"/>
        <rFont val="Century Gothic"/>
        <family val="2"/>
      </rPr>
      <t>: Accordo Quadro per l’affidamento di Servizi Ingegneria e Architettura relativi all’Assessment di Ponti e Viadotti della rete in esercizio in gestione ad Autostrade per l’Italia S.p.A. ricadente nel territorio nazionale
Direzioni di Tronco di Bologna (DT3), Firenze (DT4) e Udine (DT9)</t>
    </r>
  </si>
  <si>
    <t>Appalto n.: 50820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</si>
</sst>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sz val="10"/>
      <color theme="1"/>
      <name val="Century Gothic"/>
      <family val="2"/>
    </font>
    <font>
      <b/>
      <sz val="10"/>
      <color theme="1"/>
      <name val="Century Gothic"/>
      <family val="2"/>
    </font>
    <font>
      <i/>
      <sz val="10"/>
      <color theme="1"/>
      <name val="Century Gothic"/>
      <family val="2"/>
    </font>
    <font>
      <sz val="8"/>
      <color theme="1"/>
      <name val="Century Gothic"/>
      <family val="2"/>
    </font>
    <font>
      <b/>
      <sz val="8"/>
      <color theme="1"/>
      <name val="Century Gothic"/>
      <family val="2"/>
    </font>
    <font>
      <b/>
      <sz val="18"/>
      <color theme="3"/>
      <name val="Calibri Light"/>
      <family val="2"/>
      <scheme val="major"/>
    </font>
    <font>
      <b/>
      <sz val="9"/>
      <color theme="1"/>
      <name val="Century Gothic"/>
      <family val="2"/>
    </font>
    <font>
      <i/>
      <u/>
      <sz val="8"/>
      <name val="Century Gothic"/>
      <family val="2"/>
    </font>
    <font>
      <i/>
      <sz val="8"/>
      <name val="Century Gothic"/>
      <family val="2"/>
    </font>
    <font>
      <b/>
      <sz val="10"/>
      <name val="Century Gothic"/>
      <family val="2"/>
    </font>
    <font>
      <sz val="8"/>
      <name val="Century Gothic"/>
      <family val="2"/>
    </font>
    <font>
      <sz val="10"/>
      <name val="Century Gothic"/>
      <family val="2"/>
    </font>
    <font>
      <b/>
      <sz val="12"/>
      <color theme="1"/>
      <name val="Century Gothic"/>
      <family val="2"/>
    </font>
    <font>
      <sz val="9"/>
      <color theme="1"/>
      <name val="Century Gothic"/>
      <family val="2"/>
    </font>
    <font>
      <u/>
      <sz val="8"/>
      <color theme="1"/>
      <name val="Century Gothic"/>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3" fillId="0" borderId="0" xfId="0" applyFont="1"/>
    <xf numFmtId="0" fontId="4" fillId="0" borderId="0" xfId="0" applyFont="1" applyFill="1"/>
    <xf numFmtId="0" fontId="7" fillId="3" borderId="1"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xf>
    <xf numFmtId="0" fontId="10" fillId="0" borderId="0" xfId="0" applyFont="1" applyAlignment="1">
      <alignment vertical="center"/>
    </xf>
    <xf numFmtId="0" fontId="11" fillId="0" borderId="0" xfId="0" applyFont="1" applyAlignment="1">
      <alignment vertical="center"/>
    </xf>
    <xf numFmtId="0" fontId="11" fillId="2" borderId="1" xfId="0" applyFont="1" applyFill="1" applyBorder="1" applyAlignment="1">
      <alignment vertical="center"/>
    </xf>
    <xf numFmtId="164" fontId="12" fillId="2"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64" fontId="3" fillId="4" borderId="1" xfId="0" applyNumberFormat="1" applyFont="1" applyFill="1" applyBorder="1" applyAlignment="1">
      <alignment horizontal="right" vertical="center"/>
    </xf>
    <xf numFmtId="164" fontId="3" fillId="0" borderId="0" xfId="0" applyNumberFormat="1" applyFont="1"/>
    <xf numFmtId="165" fontId="15" fillId="0" borderId="0" xfId="2" applyNumberFormat="1" applyFont="1" applyAlignment="1">
      <alignment vertical="center"/>
    </xf>
    <xf numFmtId="164" fontId="4" fillId="0" borderId="0" xfId="0" applyNumberFormat="1" applyFont="1" applyAlignment="1">
      <alignmen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xf numFmtId="164" fontId="6" fillId="0" borderId="4" xfId="0" applyNumberFormat="1" applyFont="1" applyBorder="1" applyAlignment="1">
      <alignment horizontal="right" vertical="center"/>
    </xf>
    <xf numFmtId="0" fontId="6" fillId="0" borderId="5" xfId="0" applyFont="1" applyBorder="1"/>
    <xf numFmtId="0" fontId="6" fillId="0" borderId="0" xfId="0" applyFont="1" applyBorder="1"/>
    <xf numFmtId="0" fontId="6" fillId="0" borderId="0" xfId="0" applyFont="1" applyBorder="1" applyAlignment="1">
      <alignment horizontal="right" vertical="center"/>
    </xf>
    <xf numFmtId="164" fontId="6" fillId="0" borderId="6" xfId="0" applyNumberFormat="1" applyFont="1" applyBorder="1" applyAlignment="1">
      <alignment horizontal="right" vertical="center"/>
    </xf>
    <xf numFmtId="0" fontId="6" fillId="0" borderId="7" xfId="0" applyFont="1" applyBorder="1"/>
    <xf numFmtId="0" fontId="6" fillId="0" borderId="8" xfId="0" applyFont="1" applyBorder="1"/>
    <xf numFmtId="0" fontId="6" fillId="0" borderId="8" xfId="0" applyFont="1" applyBorder="1" applyAlignment="1">
      <alignment horizontal="right" vertical="center"/>
    </xf>
    <xf numFmtId="164" fontId="6" fillId="0" borderId="9" xfId="0" applyNumberFormat="1" applyFont="1" applyBorder="1" applyAlignment="1">
      <alignment horizontal="right" vertical="center"/>
    </xf>
    <xf numFmtId="0" fontId="3" fillId="0" borderId="0" xfId="0" applyFont="1" applyFill="1"/>
    <xf numFmtId="0" fontId="3"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4" fillId="0" borderId="0" xfId="0" applyFont="1"/>
    <xf numFmtId="0" fontId="16" fillId="0" borderId="1" xfId="0" applyFont="1" applyBorder="1" applyAlignment="1">
      <alignment horizontal="center" vertical="center" wrapText="1"/>
    </xf>
    <xf numFmtId="164" fontId="14" fillId="0" borderId="0" xfId="3" applyNumberFormat="1" applyFont="1" applyAlignment="1">
      <alignment horizontal="right"/>
    </xf>
    <xf numFmtId="0" fontId="4" fillId="0" borderId="0" xfId="0" applyFont="1" applyAlignment="1">
      <alignment horizontal="left" vertical="top"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1"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justify" vertical="top" wrapText="1"/>
    </xf>
  </cellXfs>
  <cellStyles count="4">
    <cellStyle name="Normale" xfId="0" builtinId="0"/>
    <cellStyle name="Percentuale" xfId="2" builtinId="5"/>
    <cellStyle name="Titolo" xfId="1" builtinId="15"/>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topLeftCell="B31" zoomScale="90" zoomScaleNormal="90" zoomScaleSheetLayoutView="90" workbookViewId="0">
      <selection activeCell="B48" sqref="A48:XFD48"/>
    </sheetView>
  </sheetViews>
  <sheetFormatPr defaultColWidth="9.140625" defaultRowHeight="13.5" x14ac:dyDescent="0.25"/>
  <cols>
    <col min="1" max="1" width="16.28515625" style="1" customWidth="1"/>
    <col min="2" max="2" width="5.7109375" style="1" customWidth="1"/>
    <col min="3" max="7" width="9.140625" style="1"/>
    <col min="8" max="10" width="16.5703125" style="1" customWidth="1"/>
    <col min="11" max="12" width="21.140625" style="1" customWidth="1"/>
    <col min="13" max="13" width="18.85546875" style="1" customWidth="1"/>
    <col min="14" max="14" width="23.28515625" style="1" customWidth="1"/>
    <col min="15" max="16384" width="9.140625" style="1"/>
  </cols>
  <sheetData>
    <row r="1" spans="1:14" ht="38.25" customHeight="1" x14ac:dyDescent="0.25">
      <c r="A1" s="37" t="s">
        <v>32</v>
      </c>
      <c r="B1" s="37"/>
      <c r="C1" s="37"/>
      <c r="D1" s="37"/>
      <c r="E1" s="37"/>
      <c r="F1" s="37"/>
      <c r="G1" s="37"/>
      <c r="H1" s="37"/>
      <c r="I1" s="37"/>
      <c r="J1" s="37"/>
      <c r="K1" s="37"/>
      <c r="L1" s="37"/>
      <c r="M1" s="37"/>
      <c r="N1" s="37"/>
    </row>
    <row r="2" spans="1:14" ht="48.75" customHeight="1" x14ac:dyDescent="0.25">
      <c r="A2" s="38" t="s">
        <v>36</v>
      </c>
      <c r="B2" s="38"/>
      <c r="C2" s="38"/>
      <c r="D2" s="38"/>
      <c r="E2" s="38"/>
      <c r="F2" s="38"/>
      <c r="G2" s="38"/>
      <c r="H2" s="38"/>
      <c r="I2" s="38"/>
      <c r="J2" s="38"/>
      <c r="K2" s="38"/>
      <c r="L2" s="38"/>
      <c r="M2" s="38"/>
      <c r="N2" s="38"/>
    </row>
    <row r="3" spans="1:14" ht="20.100000000000001" customHeight="1" x14ac:dyDescent="0.25">
      <c r="A3" s="1" t="s">
        <v>35</v>
      </c>
      <c r="B3" s="2"/>
    </row>
    <row r="4" spans="1:14" ht="20.100000000000001" customHeight="1" x14ac:dyDescent="0.25">
      <c r="A4" s="1" t="s">
        <v>37</v>
      </c>
      <c r="B4" s="27"/>
    </row>
    <row r="6" spans="1:14" ht="72.75" customHeight="1" x14ac:dyDescent="0.25">
      <c r="A6" s="38" t="s">
        <v>1</v>
      </c>
      <c r="B6" s="38"/>
      <c r="C6" s="38"/>
      <c r="D6" s="38"/>
      <c r="E6" s="38"/>
      <c r="F6" s="38"/>
      <c r="G6" s="38"/>
      <c r="H6" s="38"/>
      <c r="I6" s="38"/>
      <c r="J6" s="38"/>
      <c r="K6" s="38"/>
      <c r="L6" s="38"/>
      <c r="M6" s="38"/>
      <c r="N6" s="38"/>
    </row>
    <row r="7" spans="1:14" ht="24.75" customHeight="1" x14ac:dyDescent="0.25">
      <c r="A7" s="39" t="s">
        <v>0</v>
      </c>
      <c r="B7" s="39"/>
      <c r="C7" s="39"/>
      <c r="D7" s="39"/>
      <c r="E7" s="39"/>
      <c r="F7" s="39"/>
      <c r="G7" s="39"/>
      <c r="H7" s="39"/>
      <c r="I7" s="39"/>
      <c r="J7" s="39"/>
      <c r="K7" s="39"/>
      <c r="L7" s="39"/>
      <c r="M7" s="39"/>
      <c r="N7" s="39"/>
    </row>
    <row r="8" spans="1:14" ht="31.5" customHeight="1" x14ac:dyDescent="0.25">
      <c r="A8" s="40" t="s">
        <v>2</v>
      </c>
      <c r="B8" s="40"/>
      <c r="C8" s="40"/>
      <c r="D8" s="40"/>
      <c r="E8" s="40"/>
      <c r="F8" s="40"/>
      <c r="G8" s="40"/>
      <c r="H8" s="40"/>
      <c r="I8" s="40"/>
      <c r="J8" s="40"/>
      <c r="K8" s="40"/>
      <c r="L8" s="40"/>
      <c r="M8" s="40"/>
      <c r="N8" s="40"/>
    </row>
    <row r="9" spans="1:14" ht="26.25" customHeight="1" x14ac:dyDescent="0.25">
      <c r="A9" s="10" t="s">
        <v>17</v>
      </c>
      <c r="B9" s="29" t="s">
        <v>3</v>
      </c>
      <c r="C9" s="42" t="s">
        <v>4</v>
      </c>
      <c r="D9" s="42"/>
      <c r="E9" s="42"/>
      <c r="F9" s="42"/>
      <c r="G9" s="42"/>
      <c r="H9" s="41" t="s">
        <v>16</v>
      </c>
      <c r="I9" s="42"/>
      <c r="J9" s="42"/>
      <c r="K9" s="10" t="s">
        <v>18</v>
      </c>
      <c r="L9" s="10" t="s">
        <v>26</v>
      </c>
      <c r="M9" s="3" t="s">
        <v>20</v>
      </c>
      <c r="N9" s="3" t="s">
        <v>19</v>
      </c>
    </row>
    <row r="10" spans="1:14" ht="39.950000000000003" customHeight="1" x14ac:dyDescent="0.25">
      <c r="A10" s="35" t="s">
        <v>15</v>
      </c>
      <c r="B10" s="28">
        <v>1</v>
      </c>
      <c r="C10" s="44" t="s">
        <v>29</v>
      </c>
      <c r="D10" s="44"/>
      <c r="E10" s="44"/>
      <c r="F10" s="44"/>
      <c r="G10" s="44"/>
      <c r="H10" s="34" t="s">
        <v>27</v>
      </c>
      <c r="I10" s="34"/>
      <c r="J10" s="34"/>
      <c r="K10" s="43">
        <f>L11+L16+L21+L26+L31</f>
        <v>195</v>
      </c>
      <c r="L10" s="31">
        <f>ROUND(37*0.53,0)+ROUND(49*0.47,0)+ROUND(49*0.65,0)</f>
        <v>75</v>
      </c>
      <c r="M10" s="9">
        <v>0</v>
      </c>
      <c r="N10" s="11">
        <f>+M10*L10</f>
        <v>0</v>
      </c>
    </row>
    <row r="11" spans="1:14" ht="39.950000000000003" customHeight="1" x14ac:dyDescent="0.25">
      <c r="A11" s="35"/>
      <c r="B11" s="28">
        <v>2</v>
      </c>
      <c r="C11" s="44"/>
      <c r="D11" s="44"/>
      <c r="E11" s="44"/>
      <c r="F11" s="44"/>
      <c r="G11" s="44"/>
      <c r="H11" s="36" t="s">
        <v>28</v>
      </c>
      <c r="I11" s="36"/>
      <c r="J11" s="36"/>
      <c r="K11" s="43"/>
      <c r="L11" s="31">
        <f>37+49+49</f>
        <v>135</v>
      </c>
      <c r="M11" s="9">
        <v>0</v>
      </c>
      <c r="N11" s="11">
        <f t="shared" ref="N11:N33" si="0">+M11*L11</f>
        <v>0</v>
      </c>
    </row>
    <row r="12" spans="1:14" ht="39.950000000000003" customHeight="1" x14ac:dyDescent="0.25">
      <c r="A12" s="35"/>
      <c r="B12" s="28">
        <v>3</v>
      </c>
      <c r="C12" s="44"/>
      <c r="D12" s="44"/>
      <c r="E12" s="44"/>
      <c r="F12" s="44"/>
      <c r="G12" s="44"/>
      <c r="H12" s="34" t="s">
        <v>30</v>
      </c>
      <c r="I12" s="34"/>
      <c r="J12" s="34"/>
      <c r="K12" s="43"/>
      <c r="L12" s="31">
        <f>+L10</f>
        <v>75</v>
      </c>
      <c r="M12" s="9">
        <v>0</v>
      </c>
      <c r="N12" s="11">
        <f t="shared" si="0"/>
        <v>0</v>
      </c>
    </row>
    <row r="13" spans="1:14" ht="39.950000000000003" customHeight="1" x14ac:dyDescent="0.25">
      <c r="A13" s="35"/>
      <c r="B13" s="28">
        <v>4</v>
      </c>
      <c r="C13" s="44"/>
      <c r="D13" s="44"/>
      <c r="E13" s="44"/>
      <c r="F13" s="44"/>
      <c r="G13" s="44"/>
      <c r="H13" s="34" t="s">
        <v>31</v>
      </c>
      <c r="I13" s="34"/>
      <c r="J13" s="34"/>
      <c r="K13" s="43"/>
      <c r="L13" s="31">
        <f>L11-L12</f>
        <v>60</v>
      </c>
      <c r="M13" s="9">
        <v>0</v>
      </c>
      <c r="N13" s="11">
        <f t="shared" si="0"/>
        <v>0</v>
      </c>
    </row>
    <row r="14" spans="1:14" ht="39.950000000000003" customHeight="1" x14ac:dyDescent="0.25">
      <c r="A14" s="35"/>
      <c r="B14" s="28">
        <v>5</v>
      </c>
      <c r="C14" s="44"/>
      <c r="D14" s="44"/>
      <c r="E14" s="44"/>
      <c r="F14" s="44"/>
      <c r="G14" s="44"/>
      <c r="H14" s="34" t="s">
        <v>22</v>
      </c>
      <c r="I14" s="34"/>
      <c r="J14" s="34"/>
      <c r="K14" s="43"/>
      <c r="L14" s="31">
        <f>ROUND(L11*0.39,0)</f>
        <v>53</v>
      </c>
      <c r="M14" s="9">
        <v>0</v>
      </c>
      <c r="N14" s="11">
        <f t="shared" si="0"/>
        <v>0</v>
      </c>
    </row>
    <row r="15" spans="1:14" ht="39.950000000000003" customHeight="1" x14ac:dyDescent="0.25">
      <c r="A15" s="35" t="s">
        <v>23</v>
      </c>
      <c r="B15" s="28">
        <v>6</v>
      </c>
      <c r="C15" s="44"/>
      <c r="D15" s="44"/>
      <c r="E15" s="44"/>
      <c r="F15" s="44"/>
      <c r="G15" s="44"/>
      <c r="H15" s="34" t="s">
        <v>27</v>
      </c>
      <c r="I15" s="34"/>
      <c r="J15" s="34"/>
      <c r="K15" s="43"/>
      <c r="L15" s="31">
        <f>ROUND(2*0.53,0)+ROUND(14*0.47,0)+ROUND(1*0.65,0)</f>
        <v>9</v>
      </c>
      <c r="M15" s="9">
        <v>0</v>
      </c>
      <c r="N15" s="11">
        <f t="shared" si="0"/>
        <v>0</v>
      </c>
    </row>
    <row r="16" spans="1:14" ht="39.950000000000003" customHeight="1" x14ac:dyDescent="0.25">
      <c r="A16" s="35"/>
      <c r="B16" s="28">
        <v>7</v>
      </c>
      <c r="C16" s="44"/>
      <c r="D16" s="44"/>
      <c r="E16" s="44"/>
      <c r="F16" s="44"/>
      <c r="G16" s="44"/>
      <c r="H16" s="36" t="s">
        <v>28</v>
      </c>
      <c r="I16" s="36"/>
      <c r="J16" s="36"/>
      <c r="K16" s="43"/>
      <c r="L16" s="31">
        <f>2+14+1</f>
        <v>17</v>
      </c>
      <c r="M16" s="9">
        <v>0</v>
      </c>
      <c r="N16" s="11">
        <f t="shared" si="0"/>
        <v>0</v>
      </c>
    </row>
    <row r="17" spans="1:14" ht="39.950000000000003" customHeight="1" x14ac:dyDescent="0.25">
      <c r="A17" s="35"/>
      <c r="B17" s="28">
        <v>8</v>
      </c>
      <c r="C17" s="44"/>
      <c r="D17" s="44"/>
      <c r="E17" s="44"/>
      <c r="F17" s="44"/>
      <c r="G17" s="44"/>
      <c r="H17" s="34" t="s">
        <v>30</v>
      </c>
      <c r="I17" s="34"/>
      <c r="J17" s="34"/>
      <c r="K17" s="43"/>
      <c r="L17" s="31">
        <f>+L15</f>
        <v>9</v>
      </c>
      <c r="M17" s="9">
        <v>0</v>
      </c>
      <c r="N17" s="11">
        <f t="shared" si="0"/>
        <v>0</v>
      </c>
    </row>
    <row r="18" spans="1:14" ht="39.950000000000003" customHeight="1" x14ac:dyDescent="0.25">
      <c r="A18" s="35"/>
      <c r="B18" s="28">
        <v>9</v>
      </c>
      <c r="C18" s="44"/>
      <c r="D18" s="44"/>
      <c r="E18" s="44"/>
      <c r="F18" s="44"/>
      <c r="G18" s="44"/>
      <c r="H18" s="34" t="s">
        <v>31</v>
      </c>
      <c r="I18" s="34"/>
      <c r="J18" s="34"/>
      <c r="K18" s="43"/>
      <c r="L18" s="31">
        <f>L16-L17</f>
        <v>8</v>
      </c>
      <c r="M18" s="9">
        <v>0</v>
      </c>
      <c r="N18" s="11">
        <f t="shared" si="0"/>
        <v>0</v>
      </c>
    </row>
    <row r="19" spans="1:14" ht="39.950000000000003" customHeight="1" x14ac:dyDescent="0.25">
      <c r="A19" s="35"/>
      <c r="B19" s="28">
        <v>10</v>
      </c>
      <c r="C19" s="44"/>
      <c r="D19" s="44"/>
      <c r="E19" s="44"/>
      <c r="F19" s="44"/>
      <c r="G19" s="44"/>
      <c r="H19" s="34" t="s">
        <v>22</v>
      </c>
      <c r="I19" s="34"/>
      <c r="J19" s="34"/>
      <c r="K19" s="43"/>
      <c r="L19" s="31">
        <f>ROUND(L16*0.39,0)</f>
        <v>7</v>
      </c>
      <c r="M19" s="9">
        <v>0</v>
      </c>
      <c r="N19" s="11">
        <f t="shared" si="0"/>
        <v>0</v>
      </c>
    </row>
    <row r="20" spans="1:14" ht="39.950000000000003" customHeight="1" x14ac:dyDescent="0.25">
      <c r="A20" s="35" t="s">
        <v>24</v>
      </c>
      <c r="B20" s="28">
        <v>11</v>
      </c>
      <c r="C20" s="44"/>
      <c r="D20" s="44"/>
      <c r="E20" s="44"/>
      <c r="F20" s="44"/>
      <c r="G20" s="44"/>
      <c r="H20" s="34" t="s">
        <v>27</v>
      </c>
      <c r="I20" s="34"/>
      <c r="J20" s="34"/>
      <c r="K20" s="43"/>
      <c r="L20" s="31">
        <f>ROUND(2*0.53,0)+ROUND(5*0.47,0)+ROUND(22*0.65,0)</f>
        <v>17</v>
      </c>
      <c r="M20" s="9">
        <v>0</v>
      </c>
      <c r="N20" s="11">
        <f t="shared" si="0"/>
        <v>0</v>
      </c>
    </row>
    <row r="21" spans="1:14" ht="39.950000000000003" customHeight="1" x14ac:dyDescent="0.25">
      <c r="A21" s="35"/>
      <c r="B21" s="28">
        <v>12</v>
      </c>
      <c r="C21" s="44"/>
      <c r="D21" s="44"/>
      <c r="E21" s="44"/>
      <c r="F21" s="44"/>
      <c r="G21" s="44"/>
      <c r="H21" s="36" t="s">
        <v>28</v>
      </c>
      <c r="I21" s="36"/>
      <c r="J21" s="36"/>
      <c r="K21" s="43"/>
      <c r="L21" s="31">
        <f>2+5+22</f>
        <v>29</v>
      </c>
      <c r="M21" s="9">
        <v>0</v>
      </c>
      <c r="N21" s="11">
        <f t="shared" si="0"/>
        <v>0</v>
      </c>
    </row>
    <row r="22" spans="1:14" ht="39.950000000000003" customHeight="1" x14ac:dyDescent="0.25">
      <c r="A22" s="35"/>
      <c r="B22" s="28">
        <v>13</v>
      </c>
      <c r="C22" s="44"/>
      <c r="D22" s="44"/>
      <c r="E22" s="44"/>
      <c r="F22" s="44"/>
      <c r="G22" s="44"/>
      <c r="H22" s="34" t="s">
        <v>30</v>
      </c>
      <c r="I22" s="34"/>
      <c r="J22" s="34"/>
      <c r="K22" s="43"/>
      <c r="L22" s="31">
        <f>+L20</f>
        <v>17</v>
      </c>
      <c r="M22" s="9">
        <v>0</v>
      </c>
      <c r="N22" s="11">
        <f t="shared" si="0"/>
        <v>0</v>
      </c>
    </row>
    <row r="23" spans="1:14" ht="39.950000000000003" customHeight="1" x14ac:dyDescent="0.25">
      <c r="A23" s="35"/>
      <c r="B23" s="28">
        <v>14</v>
      </c>
      <c r="C23" s="44"/>
      <c r="D23" s="44"/>
      <c r="E23" s="44"/>
      <c r="F23" s="44"/>
      <c r="G23" s="44"/>
      <c r="H23" s="34" t="s">
        <v>31</v>
      </c>
      <c r="I23" s="34"/>
      <c r="J23" s="34"/>
      <c r="K23" s="43"/>
      <c r="L23" s="31">
        <f>L21-L22</f>
        <v>12</v>
      </c>
      <c r="M23" s="9">
        <v>0</v>
      </c>
      <c r="N23" s="11">
        <f t="shared" si="0"/>
        <v>0</v>
      </c>
    </row>
    <row r="24" spans="1:14" ht="39.950000000000003" customHeight="1" x14ac:dyDescent="0.25">
      <c r="A24" s="35"/>
      <c r="B24" s="28">
        <v>15</v>
      </c>
      <c r="C24" s="44"/>
      <c r="D24" s="44"/>
      <c r="E24" s="44"/>
      <c r="F24" s="44"/>
      <c r="G24" s="44"/>
      <c r="H24" s="34" t="s">
        <v>22</v>
      </c>
      <c r="I24" s="34"/>
      <c r="J24" s="34"/>
      <c r="K24" s="43"/>
      <c r="L24" s="31">
        <f>ROUND(L21*0.39,0)</f>
        <v>11</v>
      </c>
      <c r="M24" s="9">
        <v>0</v>
      </c>
      <c r="N24" s="11">
        <f t="shared" si="0"/>
        <v>0</v>
      </c>
    </row>
    <row r="25" spans="1:14" ht="39.950000000000003" customHeight="1" x14ac:dyDescent="0.25">
      <c r="A25" s="35" t="s">
        <v>25</v>
      </c>
      <c r="B25" s="28">
        <v>16</v>
      </c>
      <c r="C25" s="44"/>
      <c r="D25" s="44"/>
      <c r="E25" s="44"/>
      <c r="F25" s="44"/>
      <c r="G25" s="44"/>
      <c r="H25" s="34" t="s">
        <v>27</v>
      </c>
      <c r="I25" s="34"/>
      <c r="J25" s="34"/>
      <c r="K25" s="43"/>
      <c r="L25" s="31">
        <f>ROUND(1*0.53+13*0.47+0*0.65,0)</f>
        <v>7</v>
      </c>
      <c r="M25" s="9">
        <v>0</v>
      </c>
      <c r="N25" s="11">
        <f t="shared" si="0"/>
        <v>0</v>
      </c>
    </row>
    <row r="26" spans="1:14" ht="39.950000000000003" customHeight="1" x14ac:dyDescent="0.25">
      <c r="A26" s="35"/>
      <c r="B26" s="28">
        <v>17</v>
      </c>
      <c r="C26" s="44"/>
      <c r="D26" s="44"/>
      <c r="E26" s="44"/>
      <c r="F26" s="44"/>
      <c r="G26" s="44"/>
      <c r="H26" s="36" t="s">
        <v>28</v>
      </c>
      <c r="I26" s="36"/>
      <c r="J26" s="36"/>
      <c r="K26" s="43"/>
      <c r="L26" s="31">
        <f>1+13+0</f>
        <v>14</v>
      </c>
      <c r="M26" s="9">
        <v>0</v>
      </c>
      <c r="N26" s="11">
        <f t="shared" si="0"/>
        <v>0</v>
      </c>
    </row>
    <row r="27" spans="1:14" ht="39.950000000000003" customHeight="1" x14ac:dyDescent="0.25">
      <c r="A27" s="35"/>
      <c r="B27" s="28">
        <v>18</v>
      </c>
      <c r="C27" s="44"/>
      <c r="D27" s="44"/>
      <c r="E27" s="44"/>
      <c r="F27" s="44"/>
      <c r="G27" s="44"/>
      <c r="H27" s="34" t="s">
        <v>30</v>
      </c>
      <c r="I27" s="34"/>
      <c r="J27" s="34"/>
      <c r="K27" s="43"/>
      <c r="L27" s="31">
        <f>+L25</f>
        <v>7</v>
      </c>
      <c r="M27" s="9">
        <v>0</v>
      </c>
      <c r="N27" s="11">
        <f t="shared" si="0"/>
        <v>0</v>
      </c>
    </row>
    <row r="28" spans="1:14" ht="39.950000000000003" customHeight="1" x14ac:dyDescent="0.25">
      <c r="A28" s="35"/>
      <c r="B28" s="28">
        <v>19</v>
      </c>
      <c r="C28" s="44"/>
      <c r="D28" s="44"/>
      <c r="E28" s="44"/>
      <c r="F28" s="44"/>
      <c r="G28" s="44"/>
      <c r="H28" s="34" t="s">
        <v>31</v>
      </c>
      <c r="I28" s="34"/>
      <c r="J28" s="34"/>
      <c r="K28" s="43"/>
      <c r="L28" s="31">
        <f>L26-L27</f>
        <v>7</v>
      </c>
      <c r="M28" s="9">
        <v>0</v>
      </c>
      <c r="N28" s="11">
        <f t="shared" si="0"/>
        <v>0</v>
      </c>
    </row>
    <row r="29" spans="1:14" ht="39.950000000000003" customHeight="1" x14ac:dyDescent="0.25">
      <c r="A29" s="35"/>
      <c r="B29" s="28">
        <v>20</v>
      </c>
      <c r="C29" s="44"/>
      <c r="D29" s="44"/>
      <c r="E29" s="44"/>
      <c r="F29" s="44"/>
      <c r="G29" s="44"/>
      <c r="H29" s="34" t="s">
        <v>22</v>
      </c>
      <c r="I29" s="34"/>
      <c r="J29" s="34"/>
      <c r="K29" s="43"/>
      <c r="L29" s="31">
        <f>ROUND(L26*0.39,0)</f>
        <v>5</v>
      </c>
      <c r="M29" s="9">
        <v>0</v>
      </c>
      <c r="N29" s="11">
        <f t="shared" si="0"/>
        <v>0</v>
      </c>
    </row>
    <row r="30" spans="1:14" ht="39.950000000000003" customHeight="1" x14ac:dyDescent="0.25">
      <c r="A30" s="35" t="s">
        <v>33</v>
      </c>
      <c r="B30" s="28">
        <v>21</v>
      </c>
      <c r="C30" s="44"/>
      <c r="D30" s="44"/>
      <c r="E30" s="44"/>
      <c r="F30" s="44"/>
      <c r="G30" s="44"/>
      <c r="H30" s="34" t="s">
        <v>27</v>
      </c>
      <c r="I30" s="34"/>
      <c r="J30" s="34"/>
      <c r="K30" s="43"/>
      <c r="L30" s="31">
        <f>ROUND(0*0.53,0)+ROUND(0*0.47,0)+ROUND(0*0.65,0)</f>
        <v>0</v>
      </c>
      <c r="M30" s="9">
        <v>0</v>
      </c>
      <c r="N30" s="11">
        <f t="shared" si="0"/>
        <v>0</v>
      </c>
    </row>
    <row r="31" spans="1:14" ht="39.950000000000003" customHeight="1" x14ac:dyDescent="0.25">
      <c r="A31" s="35"/>
      <c r="B31" s="28">
        <v>22</v>
      </c>
      <c r="C31" s="44"/>
      <c r="D31" s="44"/>
      <c r="E31" s="44"/>
      <c r="F31" s="44"/>
      <c r="G31" s="44"/>
      <c r="H31" s="36" t="s">
        <v>28</v>
      </c>
      <c r="I31" s="36"/>
      <c r="J31" s="36"/>
      <c r="K31" s="43"/>
      <c r="L31" s="31">
        <f>0+0+0</f>
        <v>0</v>
      </c>
      <c r="M31" s="9">
        <v>0</v>
      </c>
      <c r="N31" s="11">
        <f t="shared" si="0"/>
        <v>0</v>
      </c>
    </row>
    <row r="32" spans="1:14" ht="39.950000000000003" customHeight="1" x14ac:dyDescent="0.25">
      <c r="A32" s="35"/>
      <c r="B32" s="28">
        <v>23</v>
      </c>
      <c r="C32" s="44"/>
      <c r="D32" s="44"/>
      <c r="E32" s="44"/>
      <c r="F32" s="44"/>
      <c r="G32" s="44"/>
      <c r="H32" s="34" t="s">
        <v>30</v>
      </c>
      <c r="I32" s="34"/>
      <c r="J32" s="34"/>
      <c r="K32" s="43"/>
      <c r="L32" s="31">
        <f>+L30</f>
        <v>0</v>
      </c>
      <c r="M32" s="9">
        <v>0</v>
      </c>
      <c r="N32" s="11">
        <f t="shared" si="0"/>
        <v>0</v>
      </c>
    </row>
    <row r="33" spans="1:14" ht="39.950000000000003" customHeight="1" x14ac:dyDescent="0.25">
      <c r="A33" s="35"/>
      <c r="B33" s="28">
        <v>24</v>
      </c>
      <c r="C33" s="44"/>
      <c r="D33" s="44"/>
      <c r="E33" s="44"/>
      <c r="F33" s="44"/>
      <c r="G33" s="44"/>
      <c r="H33" s="34" t="s">
        <v>31</v>
      </c>
      <c r="I33" s="34"/>
      <c r="J33" s="34"/>
      <c r="K33" s="43"/>
      <c r="L33" s="31">
        <f>L31-L32</f>
        <v>0</v>
      </c>
      <c r="M33" s="9">
        <v>0</v>
      </c>
      <c r="N33" s="11">
        <f t="shared" si="0"/>
        <v>0</v>
      </c>
    </row>
    <row r="34" spans="1:14" ht="39.950000000000003" customHeight="1" x14ac:dyDescent="0.25">
      <c r="A34" s="35"/>
      <c r="B34" s="28">
        <v>25</v>
      </c>
      <c r="C34" s="44"/>
      <c r="D34" s="44"/>
      <c r="E34" s="44"/>
      <c r="F34" s="44"/>
      <c r="G34" s="44"/>
      <c r="H34" s="34" t="s">
        <v>22</v>
      </c>
      <c r="I34" s="34"/>
      <c r="J34" s="34"/>
      <c r="K34" s="43"/>
      <c r="L34" s="31">
        <f>ROUND(L31*0.39,0)</f>
        <v>0</v>
      </c>
      <c r="M34" s="9">
        <v>0</v>
      </c>
      <c r="N34" s="11">
        <f>+M34*L34</f>
        <v>0</v>
      </c>
    </row>
    <row r="35" spans="1:14" ht="24.95" customHeight="1" x14ac:dyDescent="0.25">
      <c r="A35" s="30" t="s">
        <v>21</v>
      </c>
      <c r="B35" s="30"/>
      <c r="C35" s="30"/>
      <c r="D35" s="30"/>
      <c r="E35" s="30"/>
      <c r="F35" s="30"/>
      <c r="G35" s="30"/>
      <c r="H35" s="30"/>
      <c r="I35" s="30"/>
      <c r="J35" s="30"/>
      <c r="K35" s="30"/>
      <c r="L35" s="30"/>
      <c r="M35" s="30"/>
      <c r="N35" s="30"/>
    </row>
    <row r="36" spans="1:14" ht="23.25" customHeight="1" x14ac:dyDescent="0.25">
      <c r="A36" s="33" t="s">
        <v>34</v>
      </c>
      <c r="B36" s="33"/>
      <c r="C36" s="33"/>
      <c r="D36" s="33"/>
      <c r="E36" s="33"/>
      <c r="F36" s="33"/>
      <c r="G36" s="33"/>
      <c r="H36" s="33"/>
      <c r="I36" s="33"/>
      <c r="J36" s="33"/>
      <c r="K36" s="33"/>
      <c r="L36" s="33"/>
      <c r="M36" s="33"/>
      <c r="N36" s="33"/>
    </row>
    <row r="37" spans="1:14" ht="24.95" customHeight="1" x14ac:dyDescent="0.25">
      <c r="M37" s="4" t="s">
        <v>8</v>
      </c>
      <c r="N37" s="14">
        <f>+SUM(N10:N34)</f>
        <v>0</v>
      </c>
    </row>
    <row r="38" spans="1:14" ht="24.95" customHeight="1" x14ac:dyDescent="0.25">
      <c r="M38" s="4" t="s">
        <v>14</v>
      </c>
      <c r="N38" s="13" t="str">
        <f>IF(N37=0,"",1-N37/5552710)</f>
        <v/>
      </c>
    </row>
    <row r="39" spans="1:14" ht="14.25" thickBot="1" x14ac:dyDescent="0.3">
      <c r="M39" s="4"/>
      <c r="N39" s="12"/>
    </row>
    <row r="40" spans="1:14" ht="24.95" customHeight="1" x14ac:dyDescent="0.3">
      <c r="K40" s="16" t="s">
        <v>9</v>
      </c>
      <c r="L40" s="17"/>
      <c r="M40" s="15" t="s">
        <v>10</v>
      </c>
      <c r="N40" s="18">
        <v>0</v>
      </c>
    </row>
    <row r="41" spans="1:14" ht="24.95" customHeight="1" x14ac:dyDescent="0.3">
      <c r="K41" s="19"/>
      <c r="L41" s="20"/>
      <c r="M41" s="21" t="s">
        <v>12</v>
      </c>
      <c r="N41" s="22">
        <v>0</v>
      </c>
    </row>
    <row r="42" spans="1:14" ht="24.95" customHeight="1" x14ac:dyDescent="0.3">
      <c r="K42" s="19"/>
      <c r="L42" s="20"/>
      <c r="M42" s="21" t="s">
        <v>11</v>
      </c>
      <c r="N42" s="22">
        <v>0</v>
      </c>
    </row>
    <row r="43" spans="1:14" ht="24.95" customHeight="1" thickBot="1" x14ac:dyDescent="0.35">
      <c r="K43" s="23"/>
      <c r="L43" s="24"/>
      <c r="M43" s="25" t="s">
        <v>13</v>
      </c>
      <c r="N43" s="26">
        <v>0</v>
      </c>
    </row>
    <row r="46" spans="1:14" x14ac:dyDescent="0.25">
      <c r="M46" s="5" t="s">
        <v>7</v>
      </c>
      <c r="N46" s="32">
        <v>297290</v>
      </c>
    </row>
    <row r="49" spans="1:2" x14ac:dyDescent="0.25">
      <c r="A49" s="6" t="s">
        <v>5</v>
      </c>
      <c r="B49" s="7"/>
    </row>
    <row r="50" spans="1:2" x14ac:dyDescent="0.25">
      <c r="A50" s="6"/>
      <c r="B50" s="7"/>
    </row>
    <row r="51" spans="1:2" x14ac:dyDescent="0.25">
      <c r="A51" s="8"/>
      <c r="B51" s="7" t="s">
        <v>6</v>
      </c>
    </row>
  </sheetData>
  <mergeCells count="40">
    <mergeCell ref="H21:J21"/>
    <mergeCell ref="H23:J23"/>
    <mergeCell ref="H24:J24"/>
    <mergeCell ref="A15:A19"/>
    <mergeCell ref="H15:J15"/>
    <mergeCell ref="H16:J16"/>
    <mergeCell ref="H17:J17"/>
    <mergeCell ref="H18:J18"/>
    <mergeCell ref="A1:N1"/>
    <mergeCell ref="A2:N2"/>
    <mergeCell ref="A6:N6"/>
    <mergeCell ref="H11:J11"/>
    <mergeCell ref="H22:J22"/>
    <mergeCell ref="H14:J14"/>
    <mergeCell ref="H19:J19"/>
    <mergeCell ref="A7:N7"/>
    <mergeCell ref="A8:N8"/>
    <mergeCell ref="H12:J12"/>
    <mergeCell ref="H9:J9"/>
    <mergeCell ref="C9:G9"/>
    <mergeCell ref="H10:J10"/>
    <mergeCell ref="K10:K34"/>
    <mergeCell ref="C10:G34"/>
    <mergeCell ref="A20:A24"/>
    <mergeCell ref="A36:N36"/>
    <mergeCell ref="H13:J13"/>
    <mergeCell ref="A10:A14"/>
    <mergeCell ref="H27:J27"/>
    <mergeCell ref="H26:J26"/>
    <mergeCell ref="A30:A34"/>
    <mergeCell ref="H30:J30"/>
    <mergeCell ref="H31:J31"/>
    <mergeCell ref="H32:J32"/>
    <mergeCell ref="H33:J33"/>
    <mergeCell ref="H34:J34"/>
    <mergeCell ref="H28:J28"/>
    <mergeCell ref="H29:J29"/>
    <mergeCell ref="A25:A29"/>
    <mergeCell ref="H25:J25"/>
    <mergeCell ref="H20:J20"/>
  </mergeCells>
  <printOptions horizontalCentered="1"/>
  <pageMargins left="0.11811023622047245" right="0.11811023622047245" top="0.55118110236220474" bottom="0.35433070866141736" header="0.11811023622047245" footer="0.11811023622047245"/>
  <pageSetup paperSize="9" scale="72" fitToHeight="50" orientation="landscape" r:id="rId1"/>
  <headerFooter>
    <oddHeader>&amp;LSchema di offerta economica
LOTTO n.2&amp;RAppalto per i servizi di assessment degli asset di Autostrade per l'italia S.p.A.</oddHeader>
    <oddFooter>&amp;LDocumento informatico firmato digitalmente ai sensi del D.Lgs 82/2005 s.m.i. e norme collegate, il quale sostituisce il documento cartaceo e la firma autografa.&amp;R&amp;P/&amp;N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Prosia, Cristian</dc:creator>
  <cp:lastModifiedBy>Prosia, Cristian</cp:lastModifiedBy>
  <cp:lastPrinted>2021-02-25T14:26:14Z</cp:lastPrinted>
  <dcterms:created xsi:type="dcterms:W3CDTF">2015-06-05T18:19:34Z</dcterms:created>
  <dcterms:modified xsi:type="dcterms:W3CDTF">2021-03-01T19:36:31Z</dcterms:modified>
</cp:coreProperties>
</file>